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tastrobogotacol-my.sharepoint.com/personal/gpgil_catastrobogota_gov_co/Documents/Documentos/"/>
    </mc:Choice>
  </mc:AlternateContent>
  <xr:revisionPtr revIDLastSave="0" documentId="8_{73FC2E0A-EAC5-4F26-8BBF-15A2E8860A8B}" xr6:coauthVersionLast="36" xr6:coauthVersionMax="36" xr10:uidLastSave="{00000000-0000-0000-0000-000000000000}"/>
  <bookViews>
    <workbookView xWindow="0" yWindow="0" windowWidth="19200" windowHeight="6930" xr2:uid="{AE19F120-5097-4978-86E4-A75C4E0E9DF6}"/>
  </bookViews>
  <sheets>
    <sheet name="INFO COMITÉ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8" i="1" l="1"/>
  <c r="K38" i="1"/>
  <c r="J38" i="1"/>
  <c r="I38" i="1"/>
  <c r="G38" i="1"/>
  <c r="F38" i="1"/>
  <c r="H38" i="1" s="1"/>
  <c r="E38" i="1"/>
  <c r="M38" i="1" s="1"/>
  <c r="L37" i="1"/>
  <c r="K37" i="1"/>
  <c r="J37" i="1"/>
  <c r="N37" i="1" s="1"/>
  <c r="I37" i="1"/>
  <c r="H37" i="1"/>
  <c r="G37" i="1"/>
  <c r="F37" i="1"/>
  <c r="E37" i="1"/>
  <c r="L36" i="1"/>
  <c r="K36" i="1"/>
  <c r="J36" i="1"/>
  <c r="N36" i="1" s="1"/>
  <c r="Q36" i="1" s="1"/>
  <c r="I36" i="1"/>
  <c r="G36" i="1"/>
  <c r="F36" i="1"/>
  <c r="H36" i="1" s="1"/>
  <c r="E36" i="1"/>
  <c r="M36" i="1" s="1"/>
  <c r="L35" i="1"/>
  <c r="K35" i="1"/>
  <c r="J35" i="1"/>
  <c r="I35" i="1"/>
  <c r="G35" i="1"/>
  <c r="F35" i="1"/>
  <c r="E35" i="1"/>
  <c r="L34" i="1"/>
  <c r="K34" i="1"/>
  <c r="J34" i="1"/>
  <c r="N34" i="1" s="1"/>
  <c r="I34" i="1"/>
  <c r="G34" i="1"/>
  <c r="F34" i="1"/>
  <c r="H34" i="1" s="1"/>
  <c r="E34" i="1"/>
  <c r="M34" i="1" s="1"/>
  <c r="L33" i="1"/>
  <c r="K33" i="1"/>
  <c r="J33" i="1"/>
  <c r="I33" i="1"/>
  <c r="G33" i="1"/>
  <c r="F33" i="1"/>
  <c r="H33" i="1" s="1"/>
  <c r="E33" i="1"/>
  <c r="L32" i="1"/>
  <c r="K32" i="1"/>
  <c r="J32" i="1"/>
  <c r="N32" i="1" s="1"/>
  <c r="I32" i="1"/>
  <c r="G32" i="1"/>
  <c r="F32" i="1"/>
  <c r="H32" i="1" s="1"/>
  <c r="E32" i="1"/>
  <c r="M32" i="1" s="1"/>
  <c r="L31" i="1"/>
  <c r="K31" i="1"/>
  <c r="J31" i="1"/>
  <c r="N31" i="1" s="1"/>
  <c r="I31" i="1"/>
  <c r="G31" i="1"/>
  <c r="F31" i="1"/>
  <c r="H31" i="1" s="1"/>
  <c r="E31" i="1"/>
  <c r="O30" i="1"/>
  <c r="L30" i="1"/>
  <c r="K30" i="1"/>
  <c r="J30" i="1"/>
  <c r="I30" i="1"/>
  <c r="G30" i="1"/>
  <c r="F30" i="1"/>
  <c r="H30" i="1" s="1"/>
  <c r="E30" i="1"/>
  <c r="M30" i="1" s="1"/>
  <c r="O29" i="1"/>
  <c r="L29" i="1"/>
  <c r="K29" i="1"/>
  <c r="J29" i="1"/>
  <c r="N29" i="1" s="1"/>
  <c r="I29" i="1"/>
  <c r="M29" i="1" s="1"/>
  <c r="G29" i="1"/>
  <c r="F29" i="1"/>
  <c r="H29" i="1" s="1"/>
  <c r="E29" i="1"/>
  <c r="L28" i="1"/>
  <c r="K28" i="1"/>
  <c r="J28" i="1"/>
  <c r="I28" i="1"/>
  <c r="G28" i="1"/>
  <c r="O28" i="1" s="1"/>
  <c r="F28" i="1"/>
  <c r="H28" i="1" s="1"/>
  <c r="E28" i="1"/>
  <c r="M28" i="1" s="1"/>
  <c r="O27" i="1"/>
  <c r="N27" i="1"/>
  <c r="M27" i="1"/>
  <c r="L27" i="1"/>
  <c r="K27" i="1"/>
  <c r="J27" i="1"/>
  <c r="I27" i="1"/>
  <c r="G27" i="1"/>
  <c r="F27" i="1"/>
  <c r="E27" i="1"/>
  <c r="L26" i="1"/>
  <c r="K26" i="1"/>
  <c r="J26" i="1"/>
  <c r="I26" i="1"/>
  <c r="M26" i="1" s="1"/>
  <c r="G26" i="1"/>
  <c r="O26" i="1" s="1"/>
  <c r="F26" i="1"/>
  <c r="N26" i="1" s="1"/>
  <c r="P26" i="1" s="1"/>
  <c r="E26" i="1"/>
  <c r="L25" i="1"/>
  <c r="K25" i="1"/>
  <c r="J25" i="1"/>
  <c r="I25" i="1"/>
  <c r="G25" i="1"/>
  <c r="O25" i="1" s="1"/>
  <c r="F25" i="1"/>
  <c r="H25" i="1" s="1"/>
  <c r="E25" i="1"/>
  <c r="M25" i="1" s="1"/>
  <c r="O24" i="1"/>
  <c r="L24" i="1"/>
  <c r="L39" i="1" s="1"/>
  <c r="K24" i="1"/>
  <c r="M24" i="1" s="1"/>
  <c r="J24" i="1"/>
  <c r="I24" i="1"/>
  <c r="I39" i="1" s="1"/>
  <c r="G24" i="1"/>
  <c r="F24" i="1"/>
  <c r="H24" i="1" s="1"/>
  <c r="E24" i="1"/>
  <c r="E39" i="1" s="1"/>
  <c r="G21" i="1"/>
  <c r="G40" i="1" s="1"/>
  <c r="F21" i="1"/>
  <c r="F40" i="1" s="1"/>
  <c r="L20" i="1"/>
  <c r="K20" i="1"/>
  <c r="J20" i="1"/>
  <c r="I20" i="1"/>
  <c r="G20" i="1"/>
  <c r="F20" i="1"/>
  <c r="E20" i="1"/>
  <c r="Q19" i="1"/>
  <c r="P19" i="1"/>
  <c r="N19" i="1"/>
  <c r="M19" i="1"/>
  <c r="H19" i="1"/>
  <c r="N18" i="1"/>
  <c r="Q18" i="1" s="1"/>
  <c r="M18" i="1"/>
  <c r="H18" i="1"/>
  <c r="N17" i="1"/>
  <c r="Q17" i="1" s="1"/>
  <c r="M17" i="1"/>
  <c r="H17" i="1"/>
  <c r="N16" i="1"/>
  <c r="Q16" i="1" s="1"/>
  <c r="M16" i="1"/>
  <c r="H16" i="1"/>
  <c r="N15" i="1"/>
  <c r="Q15" i="1" s="1"/>
  <c r="M15" i="1"/>
  <c r="H15" i="1"/>
  <c r="N14" i="1"/>
  <c r="Q14" i="1" s="1"/>
  <c r="M14" i="1"/>
  <c r="H14" i="1"/>
  <c r="N13" i="1"/>
  <c r="Q13" i="1" s="1"/>
  <c r="M13" i="1"/>
  <c r="H13" i="1"/>
  <c r="N12" i="1"/>
  <c r="Q12" i="1" s="1"/>
  <c r="M12" i="1"/>
  <c r="H12" i="1"/>
  <c r="O11" i="1"/>
  <c r="N11" i="1"/>
  <c r="P11" i="1" s="1"/>
  <c r="M11" i="1"/>
  <c r="H11" i="1"/>
  <c r="O10" i="1"/>
  <c r="N10" i="1"/>
  <c r="P10" i="1" s="1"/>
  <c r="M10" i="1"/>
  <c r="H10" i="1"/>
  <c r="O9" i="1"/>
  <c r="Q9" i="1" s="1"/>
  <c r="N9" i="1"/>
  <c r="M9" i="1"/>
  <c r="H9" i="1"/>
  <c r="O8" i="1"/>
  <c r="N8" i="1"/>
  <c r="M8" i="1"/>
  <c r="H8" i="1"/>
  <c r="O7" i="1"/>
  <c r="N7" i="1"/>
  <c r="P7" i="1" s="1"/>
  <c r="M7" i="1"/>
  <c r="H7" i="1"/>
  <c r="O6" i="1"/>
  <c r="N6" i="1"/>
  <c r="P6" i="1" s="1"/>
  <c r="M6" i="1"/>
  <c r="H6" i="1"/>
  <c r="O5" i="1"/>
  <c r="N5" i="1"/>
  <c r="M5" i="1"/>
  <c r="H5" i="1"/>
  <c r="Q26" i="1" l="1"/>
  <c r="P29" i="1"/>
  <c r="Q6" i="1"/>
  <c r="H20" i="1"/>
  <c r="M35" i="1"/>
  <c r="N33" i="1"/>
  <c r="Q27" i="1"/>
  <c r="Q30" i="1"/>
  <c r="M31" i="1"/>
  <c r="M39" i="1" s="1"/>
  <c r="N24" i="1"/>
  <c r="Q24" i="1" s="1"/>
  <c r="Q7" i="1"/>
  <c r="P8" i="1"/>
  <c r="Q8" i="1"/>
  <c r="M20" i="1"/>
  <c r="H27" i="1"/>
  <c r="N28" i="1"/>
  <c r="P28" i="1" s="1"/>
  <c r="N38" i="1"/>
  <c r="P9" i="1"/>
  <c r="Q10" i="1"/>
  <c r="N35" i="1"/>
  <c r="Q29" i="1"/>
  <c r="P12" i="1"/>
  <c r="G39" i="1"/>
  <c r="N25" i="1"/>
  <c r="P25" i="1" s="1"/>
  <c r="M37" i="1"/>
  <c r="F39" i="1"/>
  <c r="H26" i="1"/>
  <c r="P27" i="1"/>
  <c r="Q11" i="1"/>
  <c r="O20" i="1"/>
  <c r="Q20" i="1" s="1"/>
  <c r="K39" i="1"/>
  <c r="H21" i="1"/>
  <c r="H40" i="1" s="1"/>
  <c r="N20" i="1"/>
  <c r="Q5" i="1"/>
  <c r="J39" i="1"/>
  <c r="N30" i="1"/>
  <c r="P30" i="1" s="1"/>
  <c r="M33" i="1"/>
  <c r="H35" i="1"/>
  <c r="O39" i="1"/>
  <c r="Q33" i="1"/>
  <c r="P33" i="1"/>
  <c r="Q37" i="1"/>
  <c r="P37" i="1"/>
  <c r="H39" i="1"/>
  <c r="Q32" i="1"/>
  <c r="P32" i="1"/>
  <c r="P34" i="1"/>
  <c r="Q34" i="1"/>
  <c r="Q38" i="1"/>
  <c r="P38" i="1"/>
  <c r="Q35" i="1"/>
  <c r="P35" i="1"/>
  <c r="Q31" i="1"/>
  <c r="P31" i="1"/>
  <c r="P36" i="1"/>
  <c r="P14" i="1"/>
  <c r="P17" i="1"/>
  <c r="P24" i="1"/>
  <c r="P5" i="1"/>
  <c r="P18" i="1"/>
  <c r="P15" i="1"/>
  <c r="P13" i="1"/>
  <c r="P16" i="1"/>
  <c r="N39" i="1" l="1"/>
  <c r="P39" i="1" s="1"/>
  <c r="P20" i="1"/>
  <c r="Q25" i="1"/>
  <c r="Q28" i="1"/>
  <c r="Q39" i="1"/>
</calcChain>
</file>

<file path=xl/sharedStrings.xml><?xml version="1.0" encoding="utf-8"?>
<sst xmlns="http://schemas.openxmlformats.org/spreadsheetml/2006/main" count="125" uniqueCount="50">
  <si>
    <t>Depend.</t>
  </si>
  <si>
    <t>Objeto</t>
  </si>
  <si>
    <t>Contrato</t>
  </si>
  <si>
    <t>Valor vigencia futura 2025</t>
  </si>
  <si>
    <t>Valor comprom. 2025</t>
  </si>
  <si>
    <t>Valor girado 2025</t>
  </si>
  <si>
    <t>Valor por girar 2025</t>
  </si>
  <si>
    <t>Vigencia futura 2026</t>
  </si>
  <si>
    <t>valor comprom. 2026</t>
  </si>
  <si>
    <t>Vigencia futura 2027</t>
  </si>
  <si>
    <t>valor comprom. 2027</t>
  </si>
  <si>
    <t>Total vigencia futura</t>
  </si>
  <si>
    <t>Total comprom. vigencia futura</t>
  </si>
  <si>
    <t>Total giros vigencia futura</t>
  </si>
  <si>
    <t>% comprom. vigencia futura</t>
  </si>
  <si>
    <t>% giros vigencia futura</t>
  </si>
  <si>
    <t>GT</t>
  </si>
  <si>
    <t>Impresión y fotocopiado</t>
  </si>
  <si>
    <t>597-2024</t>
  </si>
  <si>
    <t>Soporte equipos de cómputo y periféricos</t>
  </si>
  <si>
    <t>600-2024</t>
  </si>
  <si>
    <t>Soporte salas interactivas</t>
  </si>
  <si>
    <t>601-2024</t>
  </si>
  <si>
    <t>ArcGIS - ELA</t>
  </si>
  <si>
    <t>543-2024</t>
  </si>
  <si>
    <t>Soporte sistema de control de acceso</t>
  </si>
  <si>
    <t>595-2024</t>
  </si>
  <si>
    <t>Telefonía IP</t>
  </si>
  <si>
    <t>576-2024</t>
  </si>
  <si>
    <t>Soporte técnico UPS</t>
  </si>
  <si>
    <t>598-2024</t>
  </si>
  <si>
    <t>SAF</t>
  </si>
  <si>
    <t>Mantenimiento locativo</t>
  </si>
  <si>
    <t>347-2025</t>
  </si>
  <si>
    <t>Arrendamiento Archivo Central</t>
  </si>
  <si>
    <t>300-2025</t>
  </si>
  <si>
    <t>Seguros</t>
  </si>
  <si>
    <t>339-2025</t>
  </si>
  <si>
    <t>GPS</t>
  </si>
  <si>
    <t>313-2025</t>
  </si>
  <si>
    <t>Vigilancia</t>
  </si>
  <si>
    <t>365-2025</t>
  </si>
  <si>
    <t>Mensajería</t>
  </si>
  <si>
    <t>299-2025</t>
  </si>
  <si>
    <t>Mantenimiento de vehículos</t>
  </si>
  <si>
    <t>362-2025</t>
  </si>
  <si>
    <t>SGDEA</t>
  </si>
  <si>
    <t>393-2025</t>
  </si>
  <si>
    <t>Totales</t>
  </si>
  <si>
    <t>Cifras en millones de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</si>
</sst>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1" xfId="1" applyNumberFormat="1" applyFont="1" applyFill="1" applyBorder="1" applyAlignment="1">
      <alignment horizontal="justify" vertical="center" wrapText="1"/>
    </xf>
    <xf numFmtId="0" fontId="5" fillId="0" borderId="1" xfId="1" applyNumberFormat="1" applyFont="1" applyFill="1" applyBorder="1" applyAlignment="1">
      <alignment horizontal="left" vertical="center"/>
    </xf>
    <xf numFmtId="3" fontId="0" fillId="0" borderId="1" xfId="0" applyNumberFormat="1" applyBorder="1" applyAlignment="1">
      <alignment vertical="center"/>
    </xf>
    <xf numFmtId="9" fontId="0" fillId="0" borderId="1" xfId="2" applyFont="1" applyBorder="1" applyAlignment="1">
      <alignment vertical="center"/>
    </xf>
    <xf numFmtId="9" fontId="0" fillId="0" borderId="0" xfId="2" applyFont="1" applyAlignment="1">
      <alignment vertical="center"/>
    </xf>
    <xf numFmtId="9" fontId="0" fillId="0" borderId="0" xfId="2" applyNumberFormat="1" applyFont="1" applyAlignment="1">
      <alignment vertical="center"/>
    </xf>
    <xf numFmtId="0" fontId="4" fillId="0" borderId="1" xfId="1" applyNumberFormat="1" applyFont="1" applyFill="1" applyBorder="1" applyAlignment="1">
      <alignment horizontal="justify" vertical="center" wrapText="1"/>
    </xf>
    <xf numFmtId="3" fontId="0" fillId="0" borderId="1" xfId="0" applyNumberFormat="1" applyFill="1" applyBorder="1" applyAlignment="1">
      <alignment vertical="center"/>
    </xf>
    <xf numFmtId="3" fontId="0" fillId="0" borderId="0" xfId="2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4" fillId="0" borderId="1" xfId="0" applyFont="1" applyFill="1" applyBorder="1" applyAlignment="1" applyProtection="1">
      <alignment horizontal="justify" vertical="center" wrapText="1"/>
      <protection locked="0"/>
    </xf>
    <xf numFmtId="0" fontId="4" fillId="0" borderId="1" xfId="3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3" fontId="2" fillId="2" borderId="1" xfId="0" applyNumberFormat="1" applyFont="1" applyFill="1" applyBorder="1" applyAlignment="1">
      <alignment vertical="center"/>
    </xf>
    <xf numFmtId="9" fontId="2" fillId="2" borderId="1" xfId="2" applyFont="1" applyFill="1" applyBorder="1" applyAlignment="1">
      <alignment vertical="center"/>
    </xf>
  </cellXfs>
  <cellStyles count="4">
    <cellStyle name="Millares [0]" xfId="1" builtinId="6"/>
    <cellStyle name="Millares [0] 2" xfId="3" xr:uid="{94FF045F-EB74-4398-B40D-7B53EFE5AA9F}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7B674-2846-4D1B-8644-EACB0BC57383}">
  <dimension ref="B3:U40"/>
  <sheetViews>
    <sheetView showGridLines="0" tabSelected="1" zoomScale="85" zoomScaleNormal="85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baseColWidth="10" defaultRowHeight="14.5" x14ac:dyDescent="0.35"/>
  <cols>
    <col min="1" max="1" width="3.7265625" style="1" customWidth="1"/>
    <col min="2" max="2" width="9" style="1" customWidth="1"/>
    <col min="3" max="3" width="25" style="1" bestFit="1" customWidth="1"/>
    <col min="4" max="4" width="9.08984375" style="1" hidden="1" customWidth="1"/>
    <col min="5" max="12" width="13.26953125" style="1" bestFit="1" customWidth="1"/>
    <col min="13" max="14" width="14.26953125" style="1" bestFit="1" customWidth="1"/>
    <col min="15" max="15" width="13.26953125" style="1" bestFit="1" customWidth="1"/>
    <col min="16" max="16" width="12.36328125" style="1" bestFit="1" customWidth="1"/>
    <col min="17" max="17" width="8.1796875" style="1" bestFit="1" customWidth="1"/>
    <col min="18" max="18" width="13.26953125" style="1" bestFit="1" customWidth="1"/>
    <col min="19" max="16384" width="10.90625" style="1"/>
  </cols>
  <sheetData>
    <row r="3" spans="2:21" x14ac:dyDescent="0.35">
      <c r="F3" s="2"/>
      <c r="G3" s="2"/>
      <c r="H3" s="2"/>
      <c r="Q3" s="3"/>
    </row>
    <row r="4" spans="2:21" ht="62" x14ac:dyDescent="0.3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4" t="s">
        <v>12</v>
      </c>
      <c r="O4" s="4" t="s">
        <v>13</v>
      </c>
      <c r="P4" s="4" t="s">
        <v>14</v>
      </c>
      <c r="Q4" s="4" t="s">
        <v>15</v>
      </c>
    </row>
    <row r="5" spans="2:21" ht="31" customHeight="1" x14ac:dyDescent="0.35">
      <c r="B5" s="5" t="s">
        <v>16</v>
      </c>
      <c r="C5" s="6" t="s">
        <v>17</v>
      </c>
      <c r="D5" s="7" t="s">
        <v>18</v>
      </c>
      <c r="E5" s="8">
        <v>377788000</v>
      </c>
      <c r="F5" s="8">
        <v>377788000</v>
      </c>
      <c r="G5" s="8">
        <v>377788000</v>
      </c>
      <c r="H5" s="8">
        <f t="shared" ref="H5:H19" si="0">+F5-G5</f>
        <v>0</v>
      </c>
      <c r="I5" s="8">
        <v>32427000</v>
      </c>
      <c r="J5" s="8">
        <v>32427000</v>
      </c>
      <c r="K5" s="8">
        <v>0</v>
      </c>
      <c r="L5" s="8">
        <v>0</v>
      </c>
      <c r="M5" s="8">
        <f t="shared" ref="M5:N19" si="1">+E5+I5+K5</f>
        <v>410215000</v>
      </c>
      <c r="N5" s="8">
        <f t="shared" si="1"/>
        <v>410215000</v>
      </c>
      <c r="O5" s="8">
        <f t="shared" ref="O5:O11" si="2">+G5</f>
        <v>377788000</v>
      </c>
      <c r="P5" s="9">
        <f t="shared" ref="P5:Q20" si="3">+N5/M5</f>
        <v>1</v>
      </c>
      <c r="Q5" s="9">
        <f t="shared" si="3"/>
        <v>0.92095120851260925</v>
      </c>
      <c r="R5" s="10"/>
    </row>
    <row r="6" spans="2:21" ht="31" customHeight="1" x14ac:dyDescent="0.35">
      <c r="B6" s="5" t="s">
        <v>16</v>
      </c>
      <c r="C6" s="6" t="s">
        <v>19</v>
      </c>
      <c r="D6" s="7" t="s">
        <v>20</v>
      </c>
      <c r="E6" s="8">
        <v>393754000</v>
      </c>
      <c r="F6" s="8">
        <v>393754000</v>
      </c>
      <c r="G6" s="8">
        <v>283787036</v>
      </c>
      <c r="H6" s="8">
        <f t="shared" si="0"/>
        <v>109966964</v>
      </c>
      <c r="I6" s="8">
        <v>86821000</v>
      </c>
      <c r="J6" s="8">
        <v>86821000</v>
      </c>
      <c r="K6" s="8">
        <v>0</v>
      </c>
      <c r="L6" s="8">
        <v>0</v>
      </c>
      <c r="M6" s="8">
        <f t="shared" si="1"/>
        <v>480575000</v>
      </c>
      <c r="N6" s="8">
        <f t="shared" si="1"/>
        <v>480575000</v>
      </c>
      <c r="O6" s="8">
        <f t="shared" si="2"/>
        <v>283787036</v>
      </c>
      <c r="P6" s="9">
        <f t="shared" si="3"/>
        <v>1</v>
      </c>
      <c r="Q6" s="9">
        <f t="shared" si="3"/>
        <v>0.59051560318368623</v>
      </c>
      <c r="R6" s="10"/>
    </row>
    <row r="7" spans="2:21" ht="31" customHeight="1" x14ac:dyDescent="0.35">
      <c r="B7" s="5" t="s">
        <v>16</v>
      </c>
      <c r="C7" s="6" t="s">
        <v>21</v>
      </c>
      <c r="D7" s="7" t="s">
        <v>22</v>
      </c>
      <c r="E7" s="8">
        <v>74669000</v>
      </c>
      <c r="F7" s="8">
        <v>68647500</v>
      </c>
      <c r="G7" s="8">
        <v>43648700</v>
      </c>
      <c r="H7" s="8">
        <f t="shared" si="0"/>
        <v>24998800</v>
      </c>
      <c r="I7" s="8">
        <v>76910000</v>
      </c>
      <c r="J7" s="8">
        <v>70707000</v>
      </c>
      <c r="K7" s="8">
        <v>79218000</v>
      </c>
      <c r="L7" s="8">
        <v>72827000</v>
      </c>
      <c r="M7" s="8">
        <f t="shared" si="1"/>
        <v>230797000</v>
      </c>
      <c r="N7" s="8">
        <f t="shared" si="1"/>
        <v>212181500</v>
      </c>
      <c r="O7" s="8">
        <f t="shared" si="2"/>
        <v>43648700</v>
      </c>
      <c r="P7" s="9">
        <f t="shared" si="3"/>
        <v>0.91934253911445984</v>
      </c>
      <c r="Q7" s="9">
        <f t="shared" si="3"/>
        <v>0.20571397600639074</v>
      </c>
      <c r="R7" s="11"/>
    </row>
    <row r="8" spans="2:21" ht="31" customHeight="1" x14ac:dyDescent="0.35">
      <c r="B8" s="5" t="s">
        <v>16</v>
      </c>
      <c r="C8" s="6" t="s">
        <v>23</v>
      </c>
      <c r="D8" s="7" t="s">
        <v>24</v>
      </c>
      <c r="E8" s="8">
        <v>2536735000</v>
      </c>
      <c r="F8" s="8">
        <v>2525991074</v>
      </c>
      <c r="G8" s="8">
        <v>2525991074</v>
      </c>
      <c r="H8" s="8">
        <f t="shared" si="0"/>
        <v>0</v>
      </c>
      <c r="I8" s="8">
        <v>2075510000</v>
      </c>
      <c r="J8" s="8">
        <v>2075510000</v>
      </c>
      <c r="K8" s="8">
        <v>0</v>
      </c>
      <c r="L8" s="8">
        <v>0</v>
      </c>
      <c r="M8" s="8">
        <f t="shared" si="1"/>
        <v>4612245000</v>
      </c>
      <c r="N8" s="8">
        <f t="shared" si="1"/>
        <v>4601501074</v>
      </c>
      <c r="O8" s="8">
        <f t="shared" si="2"/>
        <v>2525991074</v>
      </c>
      <c r="P8" s="9">
        <f t="shared" si="3"/>
        <v>0.99767056476835037</v>
      </c>
      <c r="Q8" s="9">
        <f t="shared" si="3"/>
        <v>0.54894936095368607</v>
      </c>
      <c r="R8" s="10"/>
    </row>
    <row r="9" spans="2:21" ht="31" customHeight="1" x14ac:dyDescent="0.35">
      <c r="B9" s="5" t="s">
        <v>16</v>
      </c>
      <c r="C9" s="12" t="s">
        <v>25</v>
      </c>
      <c r="D9" s="7" t="s">
        <v>26</v>
      </c>
      <c r="E9" s="8">
        <v>48844000</v>
      </c>
      <c r="F9" s="8">
        <v>47983000</v>
      </c>
      <c r="G9" s="8">
        <v>13365000</v>
      </c>
      <c r="H9" s="8">
        <f t="shared" si="0"/>
        <v>34618000</v>
      </c>
      <c r="I9" s="8">
        <v>50309000</v>
      </c>
      <c r="J9" s="8">
        <v>49428000</v>
      </c>
      <c r="K9" s="13">
        <v>12991000</v>
      </c>
      <c r="L9" s="8">
        <v>12991000</v>
      </c>
      <c r="M9" s="8">
        <f t="shared" si="1"/>
        <v>112144000</v>
      </c>
      <c r="N9" s="8">
        <f t="shared" si="1"/>
        <v>110402000</v>
      </c>
      <c r="O9" s="8">
        <f t="shared" si="2"/>
        <v>13365000</v>
      </c>
      <c r="P9" s="9">
        <f t="shared" si="3"/>
        <v>0.98446640034241695</v>
      </c>
      <c r="Q9" s="9">
        <f t="shared" si="3"/>
        <v>0.12105758953642144</v>
      </c>
      <c r="R9" s="14"/>
      <c r="S9" s="15"/>
      <c r="U9" s="15"/>
    </row>
    <row r="10" spans="2:21" ht="31" customHeight="1" x14ac:dyDescent="0.35">
      <c r="B10" s="5" t="s">
        <v>16</v>
      </c>
      <c r="C10" s="16" t="s">
        <v>27</v>
      </c>
      <c r="D10" s="7" t="s">
        <v>28</v>
      </c>
      <c r="E10" s="8">
        <v>620582000</v>
      </c>
      <c r="F10" s="8">
        <v>582648914</v>
      </c>
      <c r="G10" s="8">
        <v>316692662</v>
      </c>
      <c r="H10" s="8">
        <f t="shared" si="0"/>
        <v>265956252</v>
      </c>
      <c r="I10" s="8">
        <v>176343000</v>
      </c>
      <c r="J10" s="8">
        <v>176343000</v>
      </c>
      <c r="K10" s="8">
        <v>0</v>
      </c>
      <c r="L10" s="8">
        <v>0</v>
      </c>
      <c r="M10" s="8">
        <f t="shared" si="1"/>
        <v>796925000</v>
      </c>
      <c r="N10" s="8">
        <f t="shared" si="1"/>
        <v>758991914</v>
      </c>
      <c r="O10" s="8">
        <f t="shared" si="2"/>
        <v>316692662</v>
      </c>
      <c r="P10" s="9">
        <f t="shared" si="3"/>
        <v>0.95240068262383537</v>
      </c>
      <c r="Q10" s="9">
        <f t="shared" si="3"/>
        <v>0.41725432927339462</v>
      </c>
      <c r="R10" s="14"/>
    </row>
    <row r="11" spans="2:21" ht="31" customHeight="1" x14ac:dyDescent="0.35">
      <c r="B11" s="5" t="s">
        <v>16</v>
      </c>
      <c r="C11" s="6" t="s">
        <v>29</v>
      </c>
      <c r="D11" s="7" t="s">
        <v>30</v>
      </c>
      <c r="E11" s="8">
        <v>53562000</v>
      </c>
      <c r="F11" s="8">
        <v>53562000</v>
      </c>
      <c r="G11" s="8">
        <v>40615000</v>
      </c>
      <c r="H11" s="8">
        <f t="shared" si="0"/>
        <v>12947000</v>
      </c>
      <c r="I11" s="8">
        <v>16331000</v>
      </c>
      <c r="J11" s="8">
        <v>14620000</v>
      </c>
      <c r="K11" s="8">
        <v>0</v>
      </c>
      <c r="L11" s="8">
        <v>0</v>
      </c>
      <c r="M11" s="8">
        <f t="shared" si="1"/>
        <v>69893000</v>
      </c>
      <c r="N11" s="8">
        <f t="shared" si="1"/>
        <v>68182000</v>
      </c>
      <c r="O11" s="8">
        <f t="shared" si="2"/>
        <v>40615000</v>
      </c>
      <c r="P11" s="9">
        <f t="shared" si="3"/>
        <v>0.97551972300516498</v>
      </c>
      <c r="Q11" s="9">
        <f t="shared" si="3"/>
        <v>0.59568507817312488</v>
      </c>
      <c r="R11" s="10"/>
    </row>
    <row r="12" spans="2:21" ht="31" customHeight="1" x14ac:dyDescent="0.35">
      <c r="B12" s="5" t="s">
        <v>31</v>
      </c>
      <c r="C12" s="16" t="s">
        <v>32</v>
      </c>
      <c r="D12" s="7" t="s">
        <v>33</v>
      </c>
      <c r="E12" s="8">
        <v>0</v>
      </c>
      <c r="F12" s="8">
        <v>140060000</v>
      </c>
      <c r="G12" s="8">
        <v>117514560</v>
      </c>
      <c r="H12" s="8">
        <f t="shared" si="0"/>
        <v>22545440</v>
      </c>
      <c r="I12" s="8">
        <v>217512000</v>
      </c>
      <c r="J12" s="8">
        <v>217512000</v>
      </c>
      <c r="K12" s="8">
        <v>37340000</v>
      </c>
      <c r="L12" s="8">
        <v>37340000</v>
      </c>
      <c r="M12" s="8">
        <f t="shared" si="1"/>
        <v>254852000</v>
      </c>
      <c r="N12" s="8">
        <f t="shared" ref="N12:N19" si="4">+J12+L12</f>
        <v>254852000</v>
      </c>
      <c r="O12" s="8">
        <v>0</v>
      </c>
      <c r="P12" s="9">
        <f t="shared" si="3"/>
        <v>1</v>
      </c>
      <c r="Q12" s="9">
        <f t="shared" si="3"/>
        <v>0</v>
      </c>
      <c r="R12" s="10"/>
    </row>
    <row r="13" spans="2:21" ht="31" customHeight="1" x14ac:dyDescent="0.35">
      <c r="B13" s="5" t="s">
        <v>31</v>
      </c>
      <c r="C13" s="16" t="s">
        <v>34</v>
      </c>
      <c r="D13" s="7" t="s">
        <v>35</v>
      </c>
      <c r="E13" s="8">
        <v>0</v>
      </c>
      <c r="F13" s="8">
        <v>370500000</v>
      </c>
      <c r="G13" s="8">
        <v>292500000</v>
      </c>
      <c r="H13" s="8">
        <f t="shared" si="0"/>
        <v>78000000</v>
      </c>
      <c r="I13" s="8">
        <v>489456000</v>
      </c>
      <c r="J13" s="8">
        <v>482040000</v>
      </c>
      <c r="K13" s="8">
        <v>504140000</v>
      </c>
      <c r="L13" s="8">
        <v>492364000</v>
      </c>
      <c r="M13" s="8">
        <f t="shared" si="1"/>
        <v>993596000</v>
      </c>
      <c r="N13" s="8">
        <f t="shared" si="4"/>
        <v>974404000</v>
      </c>
      <c r="O13" s="8">
        <v>0</v>
      </c>
      <c r="P13" s="9">
        <f t="shared" si="3"/>
        <v>0.9806843022717483</v>
      </c>
      <c r="Q13" s="9">
        <f t="shared" si="3"/>
        <v>0</v>
      </c>
      <c r="R13" s="10"/>
    </row>
    <row r="14" spans="2:21" ht="31" customHeight="1" x14ac:dyDescent="0.35">
      <c r="B14" s="5" t="s">
        <v>31</v>
      </c>
      <c r="C14" s="16" t="s">
        <v>36</v>
      </c>
      <c r="D14" s="7" t="s">
        <v>37</v>
      </c>
      <c r="E14" s="8">
        <v>0</v>
      </c>
      <c r="F14" s="8">
        <v>400113846</v>
      </c>
      <c r="G14" s="8">
        <v>388733702</v>
      </c>
      <c r="H14" s="8">
        <f t="shared" si="0"/>
        <v>11380144</v>
      </c>
      <c r="I14" s="8">
        <v>649321172</v>
      </c>
      <c r="J14" s="8">
        <v>581341788</v>
      </c>
      <c r="K14" s="8">
        <v>614765936</v>
      </c>
      <c r="L14" s="8">
        <v>548011505</v>
      </c>
      <c r="M14" s="8">
        <f t="shared" si="1"/>
        <v>1264087108</v>
      </c>
      <c r="N14" s="8">
        <f t="shared" si="4"/>
        <v>1129353293</v>
      </c>
      <c r="O14" s="8">
        <v>0</v>
      </c>
      <c r="P14" s="9">
        <f t="shared" si="3"/>
        <v>0.89341413724788976</v>
      </c>
      <c r="Q14" s="9">
        <f t="shared" si="3"/>
        <v>0</v>
      </c>
      <c r="R14" s="10"/>
    </row>
    <row r="15" spans="2:21" ht="31" customHeight="1" x14ac:dyDescent="0.35">
      <c r="B15" s="5" t="s">
        <v>31</v>
      </c>
      <c r="C15" s="16" t="s">
        <v>38</v>
      </c>
      <c r="D15" s="7" t="s">
        <v>39</v>
      </c>
      <c r="E15" s="8">
        <v>0</v>
      </c>
      <c r="F15" s="8">
        <v>4032000</v>
      </c>
      <c r="G15" s="8">
        <v>2941687</v>
      </c>
      <c r="H15" s="8">
        <f t="shared" si="0"/>
        <v>1090313</v>
      </c>
      <c r="I15" s="8">
        <v>8776000</v>
      </c>
      <c r="J15" s="8">
        <v>5712000</v>
      </c>
      <c r="K15" s="8">
        <v>9039000</v>
      </c>
      <c r="L15" s="8">
        <v>6048000</v>
      </c>
      <c r="M15" s="8">
        <f t="shared" si="1"/>
        <v>17815000</v>
      </c>
      <c r="N15" s="8">
        <f t="shared" si="4"/>
        <v>11760000</v>
      </c>
      <c r="O15" s="8">
        <v>0</v>
      </c>
      <c r="P15" s="9">
        <f t="shared" si="3"/>
        <v>0.66011787819253442</v>
      </c>
      <c r="Q15" s="9">
        <f t="shared" si="3"/>
        <v>0</v>
      </c>
      <c r="R15" s="10"/>
    </row>
    <row r="16" spans="2:21" ht="31" customHeight="1" x14ac:dyDescent="0.35">
      <c r="B16" s="5" t="s">
        <v>31</v>
      </c>
      <c r="C16" s="16" t="s">
        <v>40</v>
      </c>
      <c r="D16" s="7" t="s">
        <v>41</v>
      </c>
      <c r="E16" s="8">
        <v>0</v>
      </c>
      <c r="F16" s="8">
        <v>332837214</v>
      </c>
      <c r="G16" s="8">
        <v>175277413</v>
      </c>
      <c r="H16" s="8">
        <f t="shared" si="0"/>
        <v>157559801</v>
      </c>
      <c r="I16" s="8">
        <v>890044000</v>
      </c>
      <c r="J16" s="8">
        <v>861547018</v>
      </c>
      <c r="K16" s="8">
        <v>916746000</v>
      </c>
      <c r="L16" s="8">
        <v>887394109</v>
      </c>
      <c r="M16" s="8">
        <f t="shared" si="1"/>
        <v>1806790000</v>
      </c>
      <c r="N16" s="8">
        <f t="shared" si="4"/>
        <v>1748941127</v>
      </c>
      <c r="O16" s="8">
        <v>0</v>
      </c>
      <c r="P16" s="9">
        <f t="shared" si="3"/>
        <v>0.96798251429330473</v>
      </c>
      <c r="Q16" s="9">
        <f t="shared" si="3"/>
        <v>0</v>
      </c>
      <c r="R16" s="10"/>
    </row>
    <row r="17" spans="2:18" ht="31" customHeight="1" x14ac:dyDescent="0.35">
      <c r="B17" s="5" t="s">
        <v>31</v>
      </c>
      <c r="C17" s="16" t="s">
        <v>42</v>
      </c>
      <c r="D17" s="7" t="s">
        <v>43</v>
      </c>
      <c r="E17" s="8">
        <v>0</v>
      </c>
      <c r="F17" s="8">
        <v>936710000</v>
      </c>
      <c r="G17" s="8">
        <v>738919886</v>
      </c>
      <c r="H17" s="8">
        <f t="shared" si="0"/>
        <v>197790114</v>
      </c>
      <c r="I17" s="8">
        <v>1157774000</v>
      </c>
      <c r="J17" s="8">
        <v>1157774000</v>
      </c>
      <c r="K17" s="8">
        <v>1192507000</v>
      </c>
      <c r="L17" s="8">
        <v>1192507000</v>
      </c>
      <c r="M17" s="8">
        <f t="shared" si="1"/>
        <v>2350281000</v>
      </c>
      <c r="N17" s="8">
        <f t="shared" si="4"/>
        <v>2350281000</v>
      </c>
      <c r="O17" s="8">
        <v>0</v>
      </c>
      <c r="P17" s="9">
        <f t="shared" si="3"/>
        <v>1</v>
      </c>
      <c r="Q17" s="9">
        <f t="shared" si="3"/>
        <v>0</v>
      </c>
      <c r="R17" s="10"/>
    </row>
    <row r="18" spans="2:18" ht="31" customHeight="1" x14ac:dyDescent="0.35">
      <c r="B18" s="5" t="s">
        <v>31</v>
      </c>
      <c r="C18" s="16" t="s">
        <v>44</v>
      </c>
      <c r="D18" s="7" t="s">
        <v>45</v>
      </c>
      <c r="E18" s="8">
        <v>0</v>
      </c>
      <c r="F18" s="8">
        <v>205042400</v>
      </c>
      <c r="G18" s="8">
        <v>79341928</v>
      </c>
      <c r="H18" s="8">
        <f t="shared" si="0"/>
        <v>125700472</v>
      </c>
      <c r="I18" s="8">
        <v>363746000</v>
      </c>
      <c r="J18" s="8">
        <v>363746000</v>
      </c>
      <c r="K18" s="8">
        <v>374658000</v>
      </c>
      <c r="L18" s="8">
        <v>374658000</v>
      </c>
      <c r="M18" s="8">
        <f t="shared" si="1"/>
        <v>738404000</v>
      </c>
      <c r="N18" s="8">
        <f t="shared" si="4"/>
        <v>738404000</v>
      </c>
      <c r="O18" s="8">
        <v>0</v>
      </c>
      <c r="P18" s="9">
        <f t="shared" si="3"/>
        <v>1</v>
      </c>
      <c r="Q18" s="9">
        <f t="shared" si="3"/>
        <v>0</v>
      </c>
      <c r="R18" s="10"/>
    </row>
    <row r="19" spans="2:18" ht="31" customHeight="1" x14ac:dyDescent="0.35">
      <c r="B19" s="5" t="s">
        <v>31</v>
      </c>
      <c r="C19" s="17" t="s">
        <v>46</v>
      </c>
      <c r="D19" s="7" t="s">
        <v>47</v>
      </c>
      <c r="E19" s="8">
        <v>0</v>
      </c>
      <c r="F19" s="8">
        <v>1766118800</v>
      </c>
      <c r="G19" s="8">
        <v>0</v>
      </c>
      <c r="H19" s="8">
        <f t="shared" si="0"/>
        <v>1766118800</v>
      </c>
      <c r="I19" s="8">
        <v>806927000</v>
      </c>
      <c r="J19" s="8">
        <v>806927000</v>
      </c>
      <c r="K19" s="8">
        <v>0</v>
      </c>
      <c r="L19" s="8">
        <v>0</v>
      </c>
      <c r="M19" s="8">
        <f t="shared" si="1"/>
        <v>806927000</v>
      </c>
      <c r="N19" s="8">
        <f t="shared" si="4"/>
        <v>806927000</v>
      </c>
      <c r="O19" s="8">
        <v>0</v>
      </c>
      <c r="P19" s="9">
        <f t="shared" si="3"/>
        <v>1</v>
      </c>
      <c r="Q19" s="9">
        <f t="shared" si="3"/>
        <v>0</v>
      </c>
      <c r="R19" s="10"/>
    </row>
    <row r="20" spans="2:18" ht="15.5" x14ac:dyDescent="0.35">
      <c r="B20" s="18" t="s">
        <v>48</v>
      </c>
      <c r="C20" s="18"/>
      <c r="D20" s="18"/>
      <c r="E20" s="19">
        <f t="shared" ref="E20:O20" si="5">SUM(E5:E19)</f>
        <v>4105934000</v>
      </c>
      <c r="F20" s="19">
        <f t="shared" si="5"/>
        <v>8205788748</v>
      </c>
      <c r="G20" s="19">
        <f t="shared" si="5"/>
        <v>5397116648</v>
      </c>
      <c r="H20" s="19">
        <f t="shared" si="5"/>
        <v>2808672100</v>
      </c>
      <c r="I20" s="19">
        <f t="shared" si="5"/>
        <v>7098207172</v>
      </c>
      <c r="J20" s="19">
        <f t="shared" si="5"/>
        <v>6982455806</v>
      </c>
      <c r="K20" s="19">
        <f t="shared" si="5"/>
        <v>3741404936</v>
      </c>
      <c r="L20" s="19">
        <f t="shared" si="5"/>
        <v>3624140614</v>
      </c>
      <c r="M20" s="19">
        <f t="shared" si="5"/>
        <v>14945546108</v>
      </c>
      <c r="N20" s="19">
        <f t="shared" si="5"/>
        <v>14656970908</v>
      </c>
      <c r="O20" s="19">
        <f t="shared" si="5"/>
        <v>3601887472</v>
      </c>
      <c r="P20" s="20">
        <f t="shared" si="3"/>
        <v>0.98069155868145008</v>
      </c>
      <c r="Q20" s="20">
        <f t="shared" si="3"/>
        <v>0.24574569292718146</v>
      </c>
      <c r="R20" s="10"/>
    </row>
    <row r="21" spans="2:18" x14ac:dyDescent="0.35">
      <c r="F21" s="19">
        <f>SUM(F5:F11)</f>
        <v>4050374488</v>
      </c>
      <c r="G21" s="19">
        <f>SUM(G5:G11)</f>
        <v>3601887472</v>
      </c>
      <c r="H21" s="19">
        <f>SUM(H5:H11)</f>
        <v>448487016</v>
      </c>
      <c r="N21" s="15"/>
    </row>
    <row r="22" spans="2:18" x14ac:dyDescent="0.35">
      <c r="F22" s="15"/>
      <c r="I22" s="15"/>
    </row>
    <row r="23" spans="2:18" ht="62" x14ac:dyDescent="0.35">
      <c r="B23" s="4" t="s">
        <v>0</v>
      </c>
      <c r="C23" s="4" t="s">
        <v>1</v>
      </c>
      <c r="D23" s="4" t="s">
        <v>2</v>
      </c>
      <c r="E23" s="4" t="s">
        <v>3</v>
      </c>
      <c r="F23" s="4" t="s">
        <v>4</v>
      </c>
      <c r="G23" s="4" t="s">
        <v>5</v>
      </c>
      <c r="H23" s="4" t="s">
        <v>6</v>
      </c>
      <c r="I23" s="4" t="s">
        <v>7</v>
      </c>
      <c r="J23" s="4" t="s">
        <v>8</v>
      </c>
      <c r="K23" s="4" t="s">
        <v>9</v>
      </c>
      <c r="L23" s="4" t="s">
        <v>10</v>
      </c>
      <c r="M23" s="4" t="s">
        <v>11</v>
      </c>
      <c r="N23" s="4" t="s">
        <v>12</v>
      </c>
      <c r="O23" s="4" t="s">
        <v>13</v>
      </c>
      <c r="P23" s="4" t="s">
        <v>14</v>
      </c>
      <c r="Q23" s="4" t="s">
        <v>15</v>
      </c>
    </row>
    <row r="24" spans="2:18" ht="34" customHeight="1" x14ac:dyDescent="0.35">
      <c r="B24" s="5" t="s">
        <v>16</v>
      </c>
      <c r="C24" s="6" t="s">
        <v>17</v>
      </c>
      <c r="D24" s="7" t="s">
        <v>18</v>
      </c>
      <c r="E24" s="8">
        <f t="shared" ref="E24:G38" si="6">+E5/1000000</f>
        <v>377.78800000000001</v>
      </c>
      <c r="F24" s="8">
        <f t="shared" si="6"/>
        <v>377.78800000000001</v>
      </c>
      <c r="G24" s="8">
        <f t="shared" si="6"/>
        <v>377.78800000000001</v>
      </c>
      <c r="H24" s="8">
        <f t="shared" ref="H24:H38" si="7">+F24-G24</f>
        <v>0</v>
      </c>
      <c r="I24" s="8">
        <f t="shared" ref="I24:L38" si="8">+I5/1000000</f>
        <v>32.427</v>
      </c>
      <c r="J24" s="8">
        <f t="shared" si="8"/>
        <v>32.427</v>
      </c>
      <c r="K24" s="8">
        <f t="shared" si="8"/>
        <v>0</v>
      </c>
      <c r="L24" s="8">
        <f t="shared" si="8"/>
        <v>0</v>
      </c>
      <c r="M24" s="8">
        <f t="shared" ref="M24:N38" si="9">+E24+I24+K24</f>
        <v>410.21500000000003</v>
      </c>
      <c r="N24" s="8">
        <f t="shared" si="9"/>
        <v>410.21500000000003</v>
      </c>
      <c r="O24" s="8">
        <f t="shared" ref="O24:O30" si="10">+G24</f>
        <v>377.78800000000001</v>
      </c>
      <c r="P24" s="9">
        <f t="shared" ref="P24:Q39" si="11">+N24/M24</f>
        <v>1</v>
      </c>
      <c r="Q24" s="9">
        <f t="shared" si="11"/>
        <v>0.92095120851260914</v>
      </c>
    </row>
    <row r="25" spans="2:18" ht="34" customHeight="1" x14ac:dyDescent="0.35">
      <c r="B25" s="5" t="s">
        <v>16</v>
      </c>
      <c r="C25" s="6" t="s">
        <v>19</v>
      </c>
      <c r="D25" s="7" t="s">
        <v>20</v>
      </c>
      <c r="E25" s="8">
        <f t="shared" si="6"/>
        <v>393.75400000000002</v>
      </c>
      <c r="F25" s="8">
        <f t="shared" si="6"/>
        <v>393.75400000000002</v>
      </c>
      <c r="G25" s="8">
        <f t="shared" si="6"/>
        <v>283.787036</v>
      </c>
      <c r="H25" s="8">
        <f t="shared" si="7"/>
        <v>109.96696400000002</v>
      </c>
      <c r="I25" s="8">
        <f t="shared" si="8"/>
        <v>86.820999999999998</v>
      </c>
      <c r="J25" s="8">
        <f t="shared" si="8"/>
        <v>86.820999999999998</v>
      </c>
      <c r="K25" s="8">
        <f t="shared" si="8"/>
        <v>0</v>
      </c>
      <c r="L25" s="8">
        <f t="shared" si="8"/>
        <v>0</v>
      </c>
      <c r="M25" s="8">
        <f t="shared" si="9"/>
        <v>480.57500000000005</v>
      </c>
      <c r="N25" s="8">
        <f t="shared" si="9"/>
        <v>480.57500000000005</v>
      </c>
      <c r="O25" s="8">
        <f t="shared" si="10"/>
        <v>283.787036</v>
      </c>
      <c r="P25" s="9">
        <f t="shared" si="11"/>
        <v>1</v>
      </c>
      <c r="Q25" s="9">
        <f t="shared" si="11"/>
        <v>0.59051560318368612</v>
      </c>
    </row>
    <row r="26" spans="2:18" ht="34" customHeight="1" x14ac:dyDescent="0.35">
      <c r="B26" s="5" t="s">
        <v>16</v>
      </c>
      <c r="C26" s="6" t="s">
        <v>21</v>
      </c>
      <c r="D26" s="7" t="s">
        <v>22</v>
      </c>
      <c r="E26" s="8">
        <f t="shared" si="6"/>
        <v>74.668999999999997</v>
      </c>
      <c r="F26" s="8">
        <f t="shared" si="6"/>
        <v>68.647499999999994</v>
      </c>
      <c r="G26" s="8">
        <f t="shared" si="6"/>
        <v>43.648699999999998</v>
      </c>
      <c r="H26" s="8">
        <f t="shared" si="7"/>
        <v>24.998799999999996</v>
      </c>
      <c r="I26" s="8">
        <f t="shared" si="8"/>
        <v>76.91</v>
      </c>
      <c r="J26" s="8">
        <f t="shared" si="8"/>
        <v>70.706999999999994</v>
      </c>
      <c r="K26" s="8">
        <f t="shared" si="8"/>
        <v>79.218000000000004</v>
      </c>
      <c r="L26" s="8">
        <f t="shared" si="8"/>
        <v>72.826999999999998</v>
      </c>
      <c r="M26" s="8">
        <f t="shared" si="9"/>
        <v>230.79700000000003</v>
      </c>
      <c r="N26" s="8">
        <f t="shared" si="9"/>
        <v>212.18149999999997</v>
      </c>
      <c r="O26" s="8">
        <f t="shared" si="10"/>
        <v>43.648699999999998</v>
      </c>
      <c r="P26" s="9">
        <f t="shared" si="11"/>
        <v>0.91934253911445962</v>
      </c>
      <c r="Q26" s="9">
        <f t="shared" si="11"/>
        <v>0.20571397600639077</v>
      </c>
    </row>
    <row r="27" spans="2:18" ht="34" customHeight="1" x14ac:dyDescent="0.35">
      <c r="B27" s="5" t="s">
        <v>16</v>
      </c>
      <c r="C27" s="6" t="s">
        <v>23</v>
      </c>
      <c r="D27" s="7" t="s">
        <v>24</v>
      </c>
      <c r="E27" s="8">
        <f t="shared" si="6"/>
        <v>2536.7350000000001</v>
      </c>
      <c r="F27" s="8">
        <f t="shared" si="6"/>
        <v>2525.991074</v>
      </c>
      <c r="G27" s="8">
        <f t="shared" si="6"/>
        <v>2525.991074</v>
      </c>
      <c r="H27" s="8">
        <f t="shared" si="7"/>
        <v>0</v>
      </c>
      <c r="I27" s="8">
        <f t="shared" si="8"/>
        <v>2075.5100000000002</v>
      </c>
      <c r="J27" s="8">
        <f t="shared" si="8"/>
        <v>2075.5100000000002</v>
      </c>
      <c r="K27" s="8">
        <f t="shared" si="8"/>
        <v>0</v>
      </c>
      <c r="L27" s="8">
        <f t="shared" si="8"/>
        <v>0</v>
      </c>
      <c r="M27" s="8">
        <f t="shared" si="9"/>
        <v>4612.2450000000008</v>
      </c>
      <c r="N27" s="8">
        <f t="shared" si="9"/>
        <v>4601.5010739999998</v>
      </c>
      <c r="O27" s="8">
        <f t="shared" si="10"/>
        <v>2525.991074</v>
      </c>
      <c r="P27" s="9">
        <f t="shared" si="11"/>
        <v>0.99767056476835014</v>
      </c>
      <c r="Q27" s="9">
        <f t="shared" si="11"/>
        <v>0.54894936095368607</v>
      </c>
    </row>
    <row r="28" spans="2:18" ht="34" customHeight="1" x14ac:dyDescent="0.35">
      <c r="B28" s="5" t="s">
        <v>16</v>
      </c>
      <c r="C28" s="12" t="s">
        <v>25</v>
      </c>
      <c r="D28" s="7" t="s">
        <v>26</v>
      </c>
      <c r="E28" s="8">
        <f t="shared" si="6"/>
        <v>48.844000000000001</v>
      </c>
      <c r="F28" s="8">
        <f t="shared" si="6"/>
        <v>47.982999999999997</v>
      </c>
      <c r="G28" s="8">
        <f t="shared" si="6"/>
        <v>13.365</v>
      </c>
      <c r="H28" s="8">
        <f t="shared" si="7"/>
        <v>34.617999999999995</v>
      </c>
      <c r="I28" s="8">
        <f t="shared" si="8"/>
        <v>50.308999999999997</v>
      </c>
      <c r="J28" s="8">
        <f t="shared" si="8"/>
        <v>49.427999999999997</v>
      </c>
      <c r="K28" s="8">
        <f t="shared" si="8"/>
        <v>12.991</v>
      </c>
      <c r="L28" s="8">
        <f t="shared" si="8"/>
        <v>12.991</v>
      </c>
      <c r="M28" s="8">
        <f t="shared" si="9"/>
        <v>112.14399999999999</v>
      </c>
      <c r="N28" s="8">
        <f t="shared" si="9"/>
        <v>110.402</v>
      </c>
      <c r="O28" s="8">
        <f t="shared" si="10"/>
        <v>13.365</v>
      </c>
      <c r="P28" s="9">
        <f t="shared" si="11"/>
        <v>0.98446640034241695</v>
      </c>
      <c r="Q28" s="9">
        <f t="shared" si="11"/>
        <v>0.12105758953642144</v>
      </c>
    </row>
    <row r="29" spans="2:18" ht="34" customHeight="1" x14ac:dyDescent="0.35">
      <c r="B29" s="5" t="s">
        <v>16</v>
      </c>
      <c r="C29" s="16" t="s">
        <v>27</v>
      </c>
      <c r="D29" s="7" t="s">
        <v>28</v>
      </c>
      <c r="E29" s="8">
        <f t="shared" si="6"/>
        <v>620.58199999999999</v>
      </c>
      <c r="F29" s="8">
        <f t="shared" si="6"/>
        <v>582.64891399999999</v>
      </c>
      <c r="G29" s="8">
        <f t="shared" si="6"/>
        <v>316.69266199999998</v>
      </c>
      <c r="H29" s="8">
        <f t="shared" si="7"/>
        <v>265.95625200000001</v>
      </c>
      <c r="I29" s="8">
        <f t="shared" si="8"/>
        <v>176.34299999999999</v>
      </c>
      <c r="J29" s="8">
        <f t="shared" si="8"/>
        <v>176.34299999999999</v>
      </c>
      <c r="K29" s="8">
        <f t="shared" si="8"/>
        <v>0</v>
      </c>
      <c r="L29" s="8">
        <f t="shared" si="8"/>
        <v>0</v>
      </c>
      <c r="M29" s="8">
        <f t="shared" si="9"/>
        <v>796.92499999999995</v>
      </c>
      <c r="N29" s="8">
        <f t="shared" si="9"/>
        <v>758.99191399999995</v>
      </c>
      <c r="O29" s="8">
        <f t="shared" si="10"/>
        <v>316.69266199999998</v>
      </c>
      <c r="P29" s="9">
        <f t="shared" si="11"/>
        <v>0.95240068262383537</v>
      </c>
      <c r="Q29" s="9">
        <f t="shared" si="11"/>
        <v>0.41725432927339462</v>
      </c>
    </row>
    <row r="30" spans="2:18" ht="34" customHeight="1" x14ac:dyDescent="0.35">
      <c r="B30" s="5" t="s">
        <v>16</v>
      </c>
      <c r="C30" s="6" t="s">
        <v>29</v>
      </c>
      <c r="D30" s="7" t="s">
        <v>30</v>
      </c>
      <c r="E30" s="8">
        <f t="shared" si="6"/>
        <v>53.561999999999998</v>
      </c>
      <c r="F30" s="8">
        <f t="shared" si="6"/>
        <v>53.561999999999998</v>
      </c>
      <c r="G30" s="8">
        <f t="shared" si="6"/>
        <v>40.615000000000002</v>
      </c>
      <c r="H30" s="8">
        <f t="shared" si="7"/>
        <v>12.946999999999996</v>
      </c>
      <c r="I30" s="8">
        <f t="shared" si="8"/>
        <v>16.331</v>
      </c>
      <c r="J30" s="8">
        <f t="shared" si="8"/>
        <v>14.62</v>
      </c>
      <c r="K30" s="8">
        <f t="shared" si="8"/>
        <v>0</v>
      </c>
      <c r="L30" s="8">
        <f t="shared" si="8"/>
        <v>0</v>
      </c>
      <c r="M30" s="8">
        <f t="shared" si="9"/>
        <v>69.893000000000001</v>
      </c>
      <c r="N30" s="8">
        <f t="shared" si="9"/>
        <v>68.182000000000002</v>
      </c>
      <c r="O30" s="8">
        <f t="shared" si="10"/>
        <v>40.615000000000002</v>
      </c>
      <c r="P30" s="9">
        <f t="shared" si="11"/>
        <v>0.9755197230051651</v>
      </c>
      <c r="Q30" s="9">
        <f t="shared" si="11"/>
        <v>0.59568507817312488</v>
      </c>
    </row>
    <row r="31" spans="2:18" ht="34" customHeight="1" x14ac:dyDescent="0.35">
      <c r="B31" s="5" t="s">
        <v>31</v>
      </c>
      <c r="C31" s="16" t="s">
        <v>32</v>
      </c>
      <c r="D31" s="7" t="s">
        <v>33</v>
      </c>
      <c r="E31" s="8">
        <f t="shared" si="6"/>
        <v>0</v>
      </c>
      <c r="F31" s="8">
        <f t="shared" si="6"/>
        <v>140.06</v>
      </c>
      <c r="G31" s="8">
        <f t="shared" si="6"/>
        <v>117.51456</v>
      </c>
      <c r="H31" s="8">
        <f t="shared" si="7"/>
        <v>22.545439999999999</v>
      </c>
      <c r="I31" s="8">
        <f t="shared" si="8"/>
        <v>217.512</v>
      </c>
      <c r="J31" s="8">
        <f t="shared" si="8"/>
        <v>217.512</v>
      </c>
      <c r="K31" s="8">
        <f t="shared" si="8"/>
        <v>37.340000000000003</v>
      </c>
      <c r="L31" s="8">
        <f t="shared" si="8"/>
        <v>37.340000000000003</v>
      </c>
      <c r="M31" s="8">
        <f t="shared" si="9"/>
        <v>254.852</v>
      </c>
      <c r="N31" s="8">
        <f t="shared" ref="N31:N38" si="12">+J31+L31</f>
        <v>254.852</v>
      </c>
      <c r="O31" s="8">
        <v>0</v>
      </c>
      <c r="P31" s="9">
        <f t="shared" si="11"/>
        <v>1</v>
      </c>
      <c r="Q31" s="9">
        <f t="shared" si="11"/>
        <v>0</v>
      </c>
    </row>
    <row r="32" spans="2:18" ht="34" customHeight="1" x14ac:dyDescent="0.35">
      <c r="B32" s="5" t="s">
        <v>31</v>
      </c>
      <c r="C32" s="16" t="s">
        <v>34</v>
      </c>
      <c r="D32" s="7" t="s">
        <v>35</v>
      </c>
      <c r="E32" s="8">
        <f t="shared" si="6"/>
        <v>0</v>
      </c>
      <c r="F32" s="8">
        <f t="shared" si="6"/>
        <v>370.5</v>
      </c>
      <c r="G32" s="8">
        <f t="shared" si="6"/>
        <v>292.5</v>
      </c>
      <c r="H32" s="8">
        <f t="shared" si="7"/>
        <v>78</v>
      </c>
      <c r="I32" s="8">
        <f t="shared" si="8"/>
        <v>489.45600000000002</v>
      </c>
      <c r="J32" s="8">
        <f t="shared" si="8"/>
        <v>482.04</v>
      </c>
      <c r="K32" s="8">
        <f t="shared" si="8"/>
        <v>504.14</v>
      </c>
      <c r="L32" s="8">
        <f t="shared" si="8"/>
        <v>492.36399999999998</v>
      </c>
      <c r="M32" s="8">
        <f t="shared" si="9"/>
        <v>993.596</v>
      </c>
      <c r="N32" s="8">
        <f t="shared" si="12"/>
        <v>974.404</v>
      </c>
      <c r="O32" s="8">
        <v>0</v>
      </c>
      <c r="P32" s="9">
        <f t="shared" si="11"/>
        <v>0.9806843022717483</v>
      </c>
      <c r="Q32" s="9">
        <f t="shared" si="11"/>
        <v>0</v>
      </c>
    </row>
    <row r="33" spans="2:17" ht="34" customHeight="1" x14ac:dyDescent="0.35">
      <c r="B33" s="5" t="s">
        <v>31</v>
      </c>
      <c r="C33" s="16" t="s">
        <v>36</v>
      </c>
      <c r="D33" s="7" t="s">
        <v>37</v>
      </c>
      <c r="E33" s="8">
        <f t="shared" si="6"/>
        <v>0</v>
      </c>
      <c r="F33" s="8">
        <f t="shared" si="6"/>
        <v>400.11384600000002</v>
      </c>
      <c r="G33" s="8">
        <f t="shared" si="6"/>
        <v>388.73370199999999</v>
      </c>
      <c r="H33" s="8">
        <f t="shared" si="7"/>
        <v>11.38014400000003</v>
      </c>
      <c r="I33" s="8">
        <f t="shared" si="8"/>
        <v>649.32117200000005</v>
      </c>
      <c r="J33" s="8">
        <f t="shared" si="8"/>
        <v>581.34178799999995</v>
      </c>
      <c r="K33" s="8">
        <f t="shared" si="8"/>
        <v>614.76593600000001</v>
      </c>
      <c r="L33" s="8">
        <f t="shared" si="8"/>
        <v>548.01150500000006</v>
      </c>
      <c r="M33" s="8">
        <f t="shared" si="9"/>
        <v>1264.0871080000002</v>
      </c>
      <c r="N33" s="8">
        <f t="shared" si="12"/>
        <v>1129.3532930000001</v>
      </c>
      <c r="O33" s="8">
        <v>0</v>
      </c>
      <c r="P33" s="9">
        <f t="shared" si="11"/>
        <v>0.89341413724788965</v>
      </c>
      <c r="Q33" s="9">
        <f t="shared" si="11"/>
        <v>0</v>
      </c>
    </row>
    <row r="34" spans="2:17" ht="34" customHeight="1" x14ac:dyDescent="0.35">
      <c r="B34" s="5" t="s">
        <v>31</v>
      </c>
      <c r="C34" s="16" t="s">
        <v>38</v>
      </c>
      <c r="D34" s="7" t="s">
        <v>39</v>
      </c>
      <c r="E34" s="8">
        <f t="shared" si="6"/>
        <v>0</v>
      </c>
      <c r="F34" s="8">
        <f t="shared" si="6"/>
        <v>4.032</v>
      </c>
      <c r="G34" s="8">
        <f t="shared" si="6"/>
        <v>2.9416869999999999</v>
      </c>
      <c r="H34" s="8">
        <f t="shared" si="7"/>
        <v>1.0903130000000001</v>
      </c>
      <c r="I34" s="8">
        <f t="shared" si="8"/>
        <v>8.7759999999999998</v>
      </c>
      <c r="J34" s="8">
        <f t="shared" si="8"/>
        <v>5.7119999999999997</v>
      </c>
      <c r="K34" s="8">
        <f t="shared" si="8"/>
        <v>9.0389999999999997</v>
      </c>
      <c r="L34" s="8">
        <f t="shared" si="8"/>
        <v>6.048</v>
      </c>
      <c r="M34" s="8">
        <f t="shared" si="9"/>
        <v>17.814999999999998</v>
      </c>
      <c r="N34" s="8">
        <f t="shared" si="12"/>
        <v>11.76</v>
      </c>
      <c r="O34" s="8">
        <v>0</v>
      </c>
      <c r="P34" s="9">
        <f t="shared" si="11"/>
        <v>0.66011787819253442</v>
      </c>
      <c r="Q34" s="9">
        <f t="shared" si="11"/>
        <v>0</v>
      </c>
    </row>
    <row r="35" spans="2:17" ht="34" customHeight="1" x14ac:dyDescent="0.35">
      <c r="B35" s="5" t="s">
        <v>31</v>
      </c>
      <c r="C35" s="16" t="s">
        <v>40</v>
      </c>
      <c r="D35" s="7" t="s">
        <v>41</v>
      </c>
      <c r="E35" s="8">
        <f t="shared" si="6"/>
        <v>0</v>
      </c>
      <c r="F35" s="8">
        <f t="shared" si="6"/>
        <v>332.83721400000002</v>
      </c>
      <c r="G35" s="8">
        <f t="shared" si="6"/>
        <v>175.277413</v>
      </c>
      <c r="H35" s="8">
        <f t="shared" si="7"/>
        <v>157.55980100000002</v>
      </c>
      <c r="I35" s="8">
        <f t="shared" si="8"/>
        <v>890.04399999999998</v>
      </c>
      <c r="J35" s="8">
        <f t="shared" si="8"/>
        <v>861.54701799999998</v>
      </c>
      <c r="K35" s="8">
        <f t="shared" si="8"/>
        <v>916.74599999999998</v>
      </c>
      <c r="L35" s="8">
        <f t="shared" si="8"/>
        <v>887.39410899999996</v>
      </c>
      <c r="M35" s="8">
        <f t="shared" si="9"/>
        <v>1806.79</v>
      </c>
      <c r="N35" s="8">
        <f t="shared" si="12"/>
        <v>1748.9411270000001</v>
      </c>
      <c r="O35" s="8">
        <v>0</v>
      </c>
      <c r="P35" s="9">
        <f t="shared" si="11"/>
        <v>0.96798251429330473</v>
      </c>
      <c r="Q35" s="9">
        <f t="shared" si="11"/>
        <v>0</v>
      </c>
    </row>
    <row r="36" spans="2:17" ht="34" customHeight="1" x14ac:dyDescent="0.35">
      <c r="B36" s="5" t="s">
        <v>31</v>
      </c>
      <c r="C36" s="16" t="s">
        <v>42</v>
      </c>
      <c r="D36" s="7" t="s">
        <v>43</v>
      </c>
      <c r="E36" s="8">
        <f t="shared" si="6"/>
        <v>0</v>
      </c>
      <c r="F36" s="8">
        <f t="shared" si="6"/>
        <v>936.71</v>
      </c>
      <c r="G36" s="8">
        <f t="shared" si="6"/>
        <v>738.91988600000002</v>
      </c>
      <c r="H36" s="8">
        <f t="shared" si="7"/>
        <v>197.79011400000002</v>
      </c>
      <c r="I36" s="8">
        <f t="shared" si="8"/>
        <v>1157.7739999999999</v>
      </c>
      <c r="J36" s="8">
        <f t="shared" si="8"/>
        <v>1157.7739999999999</v>
      </c>
      <c r="K36" s="8">
        <f t="shared" si="8"/>
        <v>1192.5070000000001</v>
      </c>
      <c r="L36" s="8">
        <f t="shared" si="8"/>
        <v>1192.5070000000001</v>
      </c>
      <c r="M36" s="8">
        <f t="shared" si="9"/>
        <v>2350.2809999999999</v>
      </c>
      <c r="N36" s="8">
        <f t="shared" si="12"/>
        <v>2350.2809999999999</v>
      </c>
      <c r="O36" s="8">
        <v>0</v>
      </c>
      <c r="P36" s="9">
        <f t="shared" si="11"/>
        <v>1</v>
      </c>
      <c r="Q36" s="9">
        <f t="shared" si="11"/>
        <v>0</v>
      </c>
    </row>
    <row r="37" spans="2:17" ht="34" customHeight="1" x14ac:dyDescent="0.35">
      <c r="B37" s="5" t="s">
        <v>31</v>
      </c>
      <c r="C37" s="16" t="s">
        <v>44</v>
      </c>
      <c r="D37" s="7" t="s">
        <v>45</v>
      </c>
      <c r="E37" s="8">
        <f t="shared" si="6"/>
        <v>0</v>
      </c>
      <c r="F37" s="8">
        <f t="shared" si="6"/>
        <v>205.04239999999999</v>
      </c>
      <c r="G37" s="8">
        <f t="shared" si="6"/>
        <v>79.341927999999996</v>
      </c>
      <c r="H37" s="8">
        <f t="shared" si="7"/>
        <v>125.70047199999999</v>
      </c>
      <c r="I37" s="8">
        <f t="shared" si="8"/>
        <v>363.74599999999998</v>
      </c>
      <c r="J37" s="8">
        <f t="shared" si="8"/>
        <v>363.74599999999998</v>
      </c>
      <c r="K37" s="8">
        <f t="shared" si="8"/>
        <v>374.65800000000002</v>
      </c>
      <c r="L37" s="8">
        <f t="shared" si="8"/>
        <v>374.65800000000002</v>
      </c>
      <c r="M37" s="8">
        <f t="shared" si="9"/>
        <v>738.404</v>
      </c>
      <c r="N37" s="8">
        <f t="shared" si="12"/>
        <v>738.404</v>
      </c>
      <c r="O37" s="8">
        <v>0</v>
      </c>
      <c r="P37" s="9">
        <f t="shared" si="11"/>
        <v>1</v>
      </c>
      <c r="Q37" s="9">
        <f t="shared" si="11"/>
        <v>0</v>
      </c>
    </row>
    <row r="38" spans="2:17" ht="34" customHeight="1" x14ac:dyDescent="0.35">
      <c r="B38" s="5" t="s">
        <v>31</v>
      </c>
      <c r="C38" s="17" t="s">
        <v>46</v>
      </c>
      <c r="D38" s="7" t="s">
        <v>47</v>
      </c>
      <c r="E38" s="8">
        <f t="shared" si="6"/>
        <v>0</v>
      </c>
      <c r="F38" s="8">
        <f t="shared" si="6"/>
        <v>1766.1188</v>
      </c>
      <c r="G38" s="8">
        <f t="shared" si="6"/>
        <v>0</v>
      </c>
      <c r="H38" s="8">
        <f t="shared" si="7"/>
        <v>1766.1188</v>
      </c>
      <c r="I38" s="8">
        <f t="shared" si="8"/>
        <v>806.92700000000002</v>
      </c>
      <c r="J38" s="8">
        <f t="shared" si="8"/>
        <v>806.92700000000002</v>
      </c>
      <c r="K38" s="8">
        <f t="shared" si="8"/>
        <v>0</v>
      </c>
      <c r="L38" s="8">
        <f t="shared" si="8"/>
        <v>0</v>
      </c>
      <c r="M38" s="8">
        <f t="shared" si="9"/>
        <v>806.92700000000002</v>
      </c>
      <c r="N38" s="8">
        <f t="shared" si="12"/>
        <v>806.92700000000002</v>
      </c>
      <c r="O38" s="8">
        <v>0</v>
      </c>
      <c r="P38" s="9">
        <f t="shared" si="11"/>
        <v>1</v>
      </c>
      <c r="Q38" s="9">
        <f t="shared" si="11"/>
        <v>0</v>
      </c>
    </row>
    <row r="39" spans="2:17" ht="15.5" x14ac:dyDescent="0.35">
      <c r="B39" s="18" t="s">
        <v>48</v>
      </c>
      <c r="C39" s="18"/>
      <c r="D39" s="18"/>
      <c r="E39" s="19">
        <f t="shared" ref="E39:O39" si="13">SUM(E24:E38)</f>
        <v>4105.9340000000002</v>
      </c>
      <c r="F39" s="19">
        <f t="shared" si="13"/>
        <v>8205.7887480000009</v>
      </c>
      <c r="G39" s="19">
        <f t="shared" si="13"/>
        <v>5397.1166479999983</v>
      </c>
      <c r="H39" s="19">
        <f t="shared" si="13"/>
        <v>2808.6720999999998</v>
      </c>
      <c r="I39" s="19">
        <f t="shared" si="13"/>
        <v>7098.2071719999994</v>
      </c>
      <c r="J39" s="19">
        <f t="shared" si="13"/>
        <v>6982.455805999999</v>
      </c>
      <c r="K39" s="19">
        <f t="shared" si="13"/>
        <v>3741.4049359999999</v>
      </c>
      <c r="L39" s="19">
        <f t="shared" si="13"/>
        <v>3624.1406139999999</v>
      </c>
      <c r="M39" s="19">
        <f t="shared" si="13"/>
        <v>14945.546108</v>
      </c>
      <c r="N39" s="19">
        <f t="shared" si="13"/>
        <v>14656.970908000001</v>
      </c>
      <c r="O39" s="19">
        <f t="shared" si="13"/>
        <v>3601.8874719999994</v>
      </c>
      <c r="P39" s="20">
        <f t="shared" si="11"/>
        <v>0.98069155868145008</v>
      </c>
      <c r="Q39" s="20">
        <f t="shared" si="11"/>
        <v>0.2457456929271814</v>
      </c>
    </row>
    <row r="40" spans="2:17" x14ac:dyDescent="0.35">
      <c r="B40" s="1" t="s">
        <v>49</v>
      </c>
      <c r="F40" s="19">
        <f>+F21/1000000</f>
        <v>4050.3744879999999</v>
      </c>
      <c r="G40" s="19">
        <f t="shared" ref="G40:H40" si="14">+G21/1000000</f>
        <v>3601.8874719999999</v>
      </c>
      <c r="H40" s="19">
        <f t="shared" si="14"/>
        <v>448.48701599999998</v>
      </c>
    </row>
  </sheetData>
  <mergeCells count="3">
    <mergeCell ref="F3:H3"/>
    <mergeCell ref="B20:D20"/>
    <mergeCell ref="B39:D3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083327DFBCC94DA001C9E38288441B" ma:contentTypeVersion="14" ma:contentTypeDescription="Create a new document." ma:contentTypeScope="" ma:versionID="e4ae793bd644c5e422d978b2556ac81f">
  <xsd:schema xmlns:xsd="http://www.w3.org/2001/XMLSchema" xmlns:xs="http://www.w3.org/2001/XMLSchema" xmlns:p="http://schemas.microsoft.com/office/2006/metadata/properties" xmlns:ns3="dc47eeb3-5017-4ff1-acb9-7fc6f0dc313f" xmlns:ns4="db7df853-33a1-45aa-9d32-191737cd86d5" targetNamespace="http://schemas.microsoft.com/office/2006/metadata/properties" ma:root="true" ma:fieldsID="ffb98eb5aab254f5e46d6cc982d78270" ns3:_="" ns4:_="">
    <xsd:import namespace="dc47eeb3-5017-4ff1-acb9-7fc6f0dc313f"/>
    <xsd:import namespace="db7df853-33a1-45aa-9d32-191737cd86d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7eeb3-5017-4ff1-acb9-7fc6f0dc31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7df853-33a1-45aa-9d32-191737cd86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c47eeb3-5017-4ff1-acb9-7fc6f0dc313f" xsi:nil="true"/>
  </documentManagement>
</p:properties>
</file>

<file path=customXml/itemProps1.xml><?xml version="1.0" encoding="utf-8"?>
<ds:datastoreItem xmlns:ds="http://schemas.openxmlformats.org/officeDocument/2006/customXml" ds:itemID="{5295FEE6-0F7D-4FD3-9258-ABC5A287F5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7eeb3-5017-4ff1-acb9-7fc6f0dc313f"/>
    <ds:schemaRef ds:uri="db7df853-33a1-45aa-9d32-191737cd86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AA9E3E-238C-431F-A5B5-78C8F68FE3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CDEABC-3F47-4358-9A52-ADBCB807B0E2}">
  <ds:schemaRefs>
    <ds:schemaRef ds:uri="http://purl.org/dc/terms/"/>
    <ds:schemaRef ds:uri="http://purl.org/dc/elements/1.1/"/>
    <ds:schemaRef ds:uri="db7df853-33a1-45aa-9d32-191737cd86d5"/>
    <ds:schemaRef ds:uri="http://schemas.microsoft.com/office/2006/documentManagement/types"/>
    <ds:schemaRef ds:uri="http://schemas.microsoft.com/office/infopath/2007/PartnerControls"/>
    <ds:schemaRef ds:uri="dc47eeb3-5017-4ff1-acb9-7fc6f0dc313f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COMITÉ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Guiomar Patricia Gil Ardila</dc:creator>
  <cp:lastModifiedBy>Guiomar Patricia Gil Ardila</cp:lastModifiedBy>
  <dcterms:created xsi:type="dcterms:W3CDTF">2025-12-09T18:59:59Z</dcterms:created>
  <dcterms:modified xsi:type="dcterms:W3CDTF">2025-12-09T19:01:36Z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0x01010072083327DFBCC94DA001C9E38288441B</vt:lpwstr>
  </property>
</Properties>
</file>